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610" windowHeight="11640" activeTab="1"/>
  </bookViews>
  <sheets>
    <sheet name="Riepilogo" sheetId="2" r:id="rId1"/>
    <sheet name="lOTTO 1" sheetId="3" r:id="rId2"/>
    <sheet name="LOTTO 2" sheetId="4" r:id="rId3"/>
    <sheet name="LOTTO 3" sheetId="5" r:id="rId4"/>
  </sheets>
  <definedNames>
    <definedName name="_xlnm.Print_Area" localSheetId="2">'LOTTO 2'!$A$1:$J$25</definedName>
    <definedName name="_xlnm.Print_Area" localSheetId="3">'LOTTO 3'!$A$1:$F$24</definedName>
    <definedName name="_xlnm.Print_Area" localSheetId="0">Riepilogo!$A$1:$AJ$7</definedName>
  </definedNames>
  <calcPr calcId="125725"/>
</workbook>
</file>

<file path=xl/calcChain.xml><?xml version="1.0" encoding="utf-8"?>
<calcChain xmlns="http://schemas.openxmlformats.org/spreadsheetml/2006/main">
  <c r="H6" i="2"/>
  <c r="X5"/>
  <c r="H4"/>
  <c r="AI5" l="1"/>
  <c r="AJ5" s="1"/>
  <c r="M6"/>
  <c r="N6" s="1"/>
  <c r="M4"/>
  <c r="N4" s="1"/>
  <c r="AF5"/>
  <c r="AG5" s="1"/>
  <c r="AF6"/>
  <c r="AG6" s="1"/>
  <c r="AF4"/>
  <c r="AG4" s="1"/>
  <c r="Y5"/>
  <c r="Z5" s="1"/>
  <c r="AA5" s="1"/>
  <c r="AB5" s="1"/>
  <c r="AC5" s="1"/>
  <c r="Y4"/>
  <c r="Z4" s="1"/>
  <c r="Q5"/>
  <c r="R5" s="1"/>
  <c r="Q4"/>
  <c r="R4" s="1"/>
  <c r="J5"/>
  <c r="K5" s="1"/>
  <c r="J6"/>
  <c r="K6" s="1"/>
  <c r="J4"/>
  <c r="K4" s="1"/>
  <c r="F7"/>
  <c r="AH6" l="1"/>
  <c r="AI6" s="1"/>
  <c r="AJ6" s="1"/>
  <c r="AA4"/>
  <c r="AB4" s="1"/>
  <c r="AC4" s="1"/>
  <c r="AH4"/>
  <c r="AI4" s="1"/>
  <c r="AJ4" s="1"/>
  <c r="S5"/>
  <c r="T5" s="1"/>
  <c r="U5" s="1"/>
  <c r="S4"/>
  <c r="T4" s="1"/>
  <c r="U4" s="1"/>
  <c r="L5"/>
  <c r="M5" s="1"/>
  <c r="N5" s="1"/>
  <c r="F24" i="5"/>
  <c r="F23"/>
  <c r="D23"/>
  <c r="F6"/>
  <c r="F7"/>
  <c r="F9"/>
  <c r="F10"/>
  <c r="F11"/>
  <c r="F12"/>
  <c r="F14"/>
  <c r="F15"/>
  <c r="F16"/>
  <c r="F17"/>
  <c r="F19"/>
  <c r="F20"/>
  <c r="F22"/>
  <c r="D6"/>
  <c r="D7"/>
  <c r="D9"/>
  <c r="D10"/>
  <c r="D11"/>
  <c r="D12"/>
  <c r="D14"/>
  <c r="D15"/>
  <c r="D16"/>
  <c r="D17"/>
  <c r="D19"/>
  <c r="D20"/>
  <c r="D22"/>
  <c r="F5"/>
  <c r="D5"/>
  <c r="J25" i="4"/>
  <c r="H25"/>
  <c r="F25"/>
  <c r="J24"/>
  <c r="J6"/>
  <c r="J7"/>
  <c r="J9"/>
  <c r="J10"/>
  <c r="J11"/>
  <c r="J12"/>
  <c r="J13"/>
  <c r="J15"/>
  <c r="J16"/>
  <c r="J17"/>
  <c r="J18"/>
  <c r="J20"/>
  <c r="J21"/>
  <c r="J23"/>
  <c r="H6"/>
  <c r="H7"/>
  <c r="H9"/>
  <c r="H10"/>
  <c r="H11"/>
  <c r="H12"/>
  <c r="H13"/>
  <c r="H15"/>
  <c r="H16"/>
  <c r="H17"/>
  <c r="H18"/>
  <c r="H20"/>
  <c r="H21"/>
  <c r="H23"/>
  <c r="H24" s="1"/>
  <c r="F6"/>
  <c r="F7"/>
  <c r="F9"/>
  <c r="F10"/>
  <c r="F11"/>
  <c r="F12"/>
  <c r="F13"/>
  <c r="F15"/>
  <c r="F16"/>
  <c r="F17"/>
  <c r="F18"/>
  <c r="F20"/>
  <c r="F21"/>
  <c r="F23"/>
  <c r="D6"/>
  <c r="D7"/>
  <c r="D9"/>
  <c r="D10"/>
  <c r="D11"/>
  <c r="D12"/>
  <c r="D13"/>
  <c r="D15"/>
  <c r="D16"/>
  <c r="D17"/>
  <c r="D18"/>
  <c r="D20"/>
  <c r="D21"/>
  <c r="D23"/>
  <c r="D24" s="1"/>
  <c r="J5"/>
  <c r="H5"/>
  <c r="F5"/>
  <c r="D5"/>
  <c r="J25" i="3"/>
  <c r="F25"/>
  <c r="D25"/>
  <c r="J24"/>
  <c r="H24"/>
  <c r="F24"/>
  <c r="D24"/>
  <c r="J6"/>
  <c r="J7"/>
  <c r="J9"/>
  <c r="J10"/>
  <c r="J11"/>
  <c r="J12"/>
  <c r="J13"/>
  <c r="J14"/>
  <c r="J15"/>
  <c r="J16"/>
  <c r="J17"/>
  <c r="J18"/>
  <c r="J20"/>
  <c r="J21"/>
  <c r="J23"/>
  <c r="J5"/>
  <c r="H6"/>
  <c r="H7"/>
  <c r="H9"/>
  <c r="H10"/>
  <c r="H11"/>
  <c r="H12"/>
  <c r="H13"/>
  <c r="H15"/>
  <c r="H16"/>
  <c r="H17"/>
  <c r="H18"/>
  <c r="H20"/>
  <c r="H21"/>
  <c r="H23"/>
  <c r="H5"/>
  <c r="F6"/>
  <c r="F7"/>
  <c r="F9"/>
  <c r="F10"/>
  <c r="F11"/>
  <c r="F12"/>
  <c r="F13"/>
  <c r="F15"/>
  <c r="F16"/>
  <c r="F17"/>
  <c r="F18"/>
  <c r="F20"/>
  <c r="F21"/>
  <c r="F23"/>
  <c r="F5"/>
  <c r="D6"/>
  <c r="D7"/>
  <c r="D9"/>
  <c r="D10"/>
  <c r="D11"/>
  <c r="D12"/>
  <c r="D13"/>
  <c r="D15"/>
  <c r="D16"/>
  <c r="D17"/>
  <c r="D18"/>
  <c r="D20"/>
  <c r="D21"/>
  <c r="D23"/>
  <c r="D5"/>
  <c r="F24" i="4" l="1"/>
</calcChain>
</file>

<file path=xl/sharedStrings.xml><?xml version="1.0" encoding="utf-8"?>
<sst xmlns="http://schemas.openxmlformats.org/spreadsheetml/2006/main" count="154" uniqueCount="72">
  <si>
    <t>LOTTI</t>
  </si>
  <si>
    <t>LOTTO "1"</t>
  </si>
  <si>
    <t>LOTTO “2”</t>
  </si>
  <si>
    <t>LOTTO “3”</t>
  </si>
  <si>
    <t>LOTTO  “4”</t>
  </si>
  <si>
    <t>TIPOLOGIE  DI SISTEMI TERAPEUTICI FUNZIONALI ALLA PREVENZIONE E CURA DELLE ULCERE DA PRESSIONE</t>
  </si>
  <si>
    <t>NUMERO PRESUNTO DI GIORNATE NEL QUADRIENNIO</t>
  </si>
  <si>
    <t xml:space="preserve">VALORI A BASE D'ASTA  </t>
  </si>
  <si>
    <t xml:space="preserve">GARA FORNITURA, IN NOLEGGIO,  DI SISTEMI
TERAPEUTICI FUNZIONALI ALLA PREVENZIONE
E CURA DELLE ULCERE DA PRESSIONE
</t>
  </si>
  <si>
    <t>PREZZO PER GIORNATA DI NOLEGGIO</t>
  </si>
  <si>
    <t>materasso a pressione alternata per la gestione dei pazienti a medio rischio</t>
  </si>
  <si>
    <t xml:space="preserve">materasso a pressione alternata per pazienti ad alto/altissimo rischio </t>
  </si>
  <si>
    <t>materasso a pressione alternata per la gestione dei pazienti pediatrici ad alto altissimo rischio.</t>
  </si>
  <si>
    <t>materasso a bassa cessione d'aria per pazienti ad alto altissimo rischio</t>
  </si>
  <si>
    <t xml:space="preserve">Arjohunteigh Spa di Roma </t>
  </si>
  <si>
    <t xml:space="preserve">Costituendo RTI Hospital Service Srl (Mandataria)//Zuccato HC Srl (mandante) </t>
  </si>
  <si>
    <t xml:space="preserve">Service Med Srl di Milano </t>
  </si>
  <si>
    <t xml:space="preserve">Sanacilia Srl di Roma </t>
  </si>
  <si>
    <t>LOTTO 1: materasso a pressione alternata per la gestione dei pazienti a medio rischio</t>
  </si>
  <si>
    <t>Parametri</t>
  </si>
  <si>
    <t>Fattori ponderali (P)</t>
  </si>
  <si>
    <t>Principi di funzionamento</t>
  </si>
  <si>
    <t xml:space="preserve">Caratteristiche tecniche </t>
  </si>
  <si>
    <t>Organizzazione del servizio</t>
  </si>
  <si>
    <t>Proposte migliorative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</si>
  <si>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Materiale della cover e relative modalità di controllo sulla macerazione cutanea, attrito e frizione </t>
    </r>
  </si>
  <si>
    <t>DITTE CONCORRENTI</t>
  </si>
  <si>
    <r>
      <t xml:space="preserve">Sicurezza e sanificazione </t>
    </r>
    <r>
      <rPr>
        <b/>
        <sz val="9"/>
        <rFont val="Calibri"/>
        <family val="2"/>
        <scheme val="minor"/>
      </rPr>
      <t>SANITIZZAZIONE</t>
    </r>
  </si>
  <si>
    <r>
      <t>Ø</t>
    </r>
    <r>
      <rPr>
        <sz val="7"/>
        <rFont val="Times New Roman"/>
        <family val="1"/>
      </rPr>
      <t xml:space="preserve">  </t>
    </r>
    <r>
      <rPr>
        <sz val="9"/>
        <rFont val="Calibri"/>
        <family val="2"/>
        <scheme val="minor"/>
      </rPr>
      <t xml:space="preserve">Es: accessori disponibili (es. presenza di sensore/i sulla superficie del materasso, cuscino per posizionamento, Cuscino per seduta,Prodotti per sanificazione </t>
    </r>
    <r>
      <rPr>
        <b/>
        <sz val="9"/>
        <rFont val="Calibri"/>
        <family val="2"/>
        <scheme val="minor"/>
      </rPr>
      <t>SANITIZZAZIONE</t>
    </r>
    <r>
      <rPr>
        <sz val="9"/>
        <rFont val="Calibri"/>
        <family val="2"/>
        <scheme val="minor"/>
      </rPr>
      <t xml:space="preserve"> in loco), funzionalità aggiuntive significative dei prodotti offerti</t>
    </r>
  </si>
  <si>
    <t>COEFFICIENTI</t>
  </si>
  <si>
    <t>PUNTEGGI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</si>
  <si>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tipo e tempi del ciclo di alternanza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</si>
  <si>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modalità e zone corporee di scarico delle pressioni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</si>
  <si>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Tempo in minuti di gonfiaggio a vuoto e con paziente di struttura media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</si>
  <si>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materiale componente i cuscini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</si>
  <si>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Portata terapeutica rispetto al range previsto nel capitolato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</si>
  <si>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altre caratteristiche, in particolare: rumorosità, presenza di funzione di gonfiaggio massimo e modalità di mantenimento delle posture del paziente in modalità trasporto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</si>
  <si>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Ergonomicità del sistema, in particolare dimensioni della pompa e peso dell'intero sistema, possibilità di fornitura di più misure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</si>
  <si>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Modalità di svolgimento del servizio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</si>
  <si>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Caratteristiche del software di gestione e reportistica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</si>
  <si>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Caratteristiche mezzi trasporto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</si>
  <si>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Formazione</t>
    </r>
  </si>
  <si>
    <r>
      <t>Ø</t>
    </r>
    <r>
      <rPr>
        <sz val="7"/>
        <rFont val="Times New Roman"/>
        <family val="1"/>
      </rPr>
      <t xml:space="preserve">  </t>
    </r>
    <r>
      <rPr>
        <sz val="9"/>
        <rFont val="Calibri"/>
        <family val="2"/>
        <scheme val="minor"/>
      </rPr>
      <t xml:space="preserve">Allarmi e sistema di autodiagnosi, in particolare, presenza di allarmi su tutte le possibilità di guasto e presenza del sistema di autodiagnosi </t>
    </r>
  </si>
  <si>
    <r>
      <t>Ø</t>
    </r>
    <r>
      <rPr>
        <sz val="7"/>
        <rFont val="Times New Roman"/>
        <family val="1"/>
      </rPr>
      <t xml:space="preserve">  </t>
    </r>
    <r>
      <rPr>
        <sz val="9"/>
        <rFont val="Calibri"/>
        <family val="2"/>
        <scheme val="minor"/>
      </rPr>
      <t xml:space="preserve">Metodologie di decontaminazione e sanificazione </t>
    </r>
    <r>
      <rPr>
        <b/>
        <sz val="9"/>
        <rFont val="Calibri"/>
        <family val="2"/>
        <scheme val="minor"/>
      </rPr>
      <t>SANITIZZAZIONE</t>
    </r>
    <r>
      <rPr>
        <sz val="9"/>
        <rFont val="Calibri"/>
        <family val="2"/>
        <scheme val="minor"/>
      </rPr>
      <t xml:space="preserve"> (differenziazione della gestione pulito/sporco su tutto il ciclo, sistemi di pulizia impiegati per il ricondizionamento e durante l'utilizzo, piano di autocontrollo)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</si>
  <si>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materiale componente </t>
    </r>
  </si>
  <si>
    <t>Litri di aria e zone di cessione d'aria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</si>
  <si>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 xml:space="preserve">Modalità e zone corporee di scarico delle pressioni </t>
    </r>
  </si>
  <si>
    <t>Materiale  della cover D10e relative modalità di controllo sulla maceraziuone cutanea, attrito e frizione</t>
  </si>
  <si>
    <t>Caratteristiche tecniche</t>
  </si>
  <si>
    <t xml:space="preserve">Tempo in minuti di gonfiaggio a vuoto e con paziente di struttura media 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</si>
  <si>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Portata terapeutica rispetto ai range previsto nel capitolato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</si>
  <si>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Altre caratteristiche, in particolare: rumorosità, possibilità di variare la temperatura dell'aria ceduta, presenza di funzione di gonfiaggio massimo e modalità di mantenimento delle pasture del paziente in modalità trasporto</t>
    </r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</si>
  <si>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  <scheme val="minor"/>
      </rPr>
      <t xml:space="preserve">Ergonomicità del sistema, in particolare dimensioni della pompa e peso dell'intero sistema, possibilità di fornitura di più misure 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</si>
  <si>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Modalità di svolgimento del servizio </t>
    </r>
  </si>
  <si>
    <t>Formazione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</si>
  <si>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Allarmi e sistema di autodiagnosi, in particolare, presenza di allarmi su tutte le possibilità di guasto e presenza del sistema di autodiagnosi </t>
    </r>
  </si>
  <si>
    <r>
      <t>Ø</t>
    </r>
    <r>
      <rPr>
        <sz val="7"/>
        <rFont val="Times New Roman"/>
        <family val="1"/>
      </rPr>
      <t xml:space="preserve">  </t>
    </r>
    <r>
      <rPr>
        <sz val="9"/>
        <rFont val="Calibri"/>
        <family val="2"/>
        <scheme val="minor"/>
      </rPr>
      <t xml:space="preserve">Metodologie di decontaminazione e sanificazione SANITIZZAZIONE (differenziazione della gestione pulito/sporco su tutto il ciclo, sistemi di pulizia impiegati per il ricondizionamento e durante l'utilizzo, piano di autocontrollo) </t>
    </r>
  </si>
  <si>
    <r>
      <t>Ø</t>
    </r>
    <r>
      <rPr>
        <sz val="7"/>
        <rFont val="Times New Roman"/>
        <family val="1"/>
      </rPr>
      <t xml:space="preserve">  </t>
    </r>
    <r>
      <rPr>
        <sz val="9"/>
        <rFont val="Calibri"/>
        <family val="2"/>
        <scheme val="minor"/>
      </rPr>
      <t>Es: accessori disponibili (es. Cuscino per posizionamento, Cuscino per seduta,Prodotti per sanificazione SANITIZZAZIONE in loco), funzionalità aggiuntive significative dei prodotti offerti (es. presenza di modalità pulsoterapia), ecc..</t>
    </r>
  </si>
  <si>
    <t>Sicurezza e sanificazione SANITIZZAZIONE</t>
  </si>
  <si>
    <t xml:space="preserve">LOTTO 2: materasso a pressione alternata per pazienti ad alto/altissimo rischio </t>
  </si>
  <si>
    <t>LOTTO 3: materasso a bassa cessione d'aria per pazienti ad alto altissimo rischio</t>
  </si>
  <si>
    <t>DESERTO</t>
  </si>
  <si>
    <t>PUNTEGGI TECNICI</t>
  </si>
  <si>
    <t>PREZZO</t>
  </si>
  <si>
    <t>punteggio economico</t>
  </si>
  <si>
    <t>punteggio complessivo</t>
  </si>
  <si>
    <t>Rn =base d'asta - PREZZO OFFERTO/BASE D'ASTA</t>
  </si>
  <si>
    <t>coefficiente provvisorio</t>
  </si>
  <si>
    <t>coefficiente definitivo</t>
  </si>
  <si>
    <t xml:space="preserve">GARA FORNITURA, IN NOLEGGIO,  DI SISTEMI TERAPEUTICI FUNZIONALI ALLA PREVENZIONE E CURA DELLE ULCERE DA PRESSIONE </t>
  </si>
  <si>
    <t>prezzo a giornta</t>
  </si>
  <si>
    <t>prezzi offerti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</si>
</sst>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Wingdings"/>
      <charset val="2"/>
    </font>
    <font>
      <sz val="7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b/>
      <i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43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3" fontId="2" fillId="7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44" fontId="15" fillId="4" borderId="1" xfId="2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4" fontId="18" fillId="3" borderId="1" xfId="2" applyFont="1" applyFill="1" applyBorder="1" applyAlignment="1">
      <alignment horizontal="center" vertical="center" wrapText="1"/>
    </xf>
    <xf numFmtId="44" fontId="21" fillId="3" borderId="1" xfId="2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4" fontId="19" fillId="4" borderId="1" xfId="2" applyFont="1" applyFill="1" applyBorder="1" applyAlignment="1">
      <alignment horizontal="center" vertical="center" wrapText="1"/>
    </xf>
    <xf numFmtId="43" fontId="19" fillId="4" borderId="1" xfId="1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4" fontId="25" fillId="4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3" fontId="0" fillId="7" borderId="1" xfId="1" applyFont="1" applyFill="1" applyBorder="1" applyAlignment="1">
      <alignment horizontal="center" vertical="center"/>
    </xf>
    <xf numFmtId="44" fontId="23" fillId="0" borderId="1" xfId="2" applyFont="1" applyBorder="1" applyAlignment="1">
      <alignment horizontal="center" vertical="center" wrapText="1"/>
    </xf>
    <xf numFmtId="44" fontId="24" fillId="0" borderId="1" xfId="2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4" fontId="27" fillId="3" borderId="3" xfId="2" applyFont="1" applyFill="1" applyBorder="1" applyAlignment="1">
      <alignment horizontal="center" vertical="center" wrapText="1"/>
    </xf>
    <xf numFmtId="44" fontId="27" fillId="3" borderId="4" xfId="2" applyFont="1" applyFill="1" applyBorder="1" applyAlignment="1">
      <alignment horizontal="center" vertical="center" wrapText="1"/>
    </xf>
    <xf numFmtId="44" fontId="27" fillId="3" borderId="5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"/>
  <sheetViews>
    <sheetView workbookViewId="0">
      <selection sqref="A1:AJ7"/>
    </sheetView>
  </sheetViews>
  <sheetFormatPr defaultRowHeight="15"/>
  <cols>
    <col min="1" max="1" width="14" style="3" bestFit="1" customWidth="1"/>
    <col min="2" max="2" width="26.42578125" style="3" bestFit="1" customWidth="1"/>
    <col min="3" max="3" width="10.85546875" style="4" customWidth="1"/>
    <col min="4" max="4" width="14.140625" style="4" bestFit="1" customWidth="1"/>
    <col min="5" max="5" width="15.5703125" style="3" bestFit="1" customWidth="1"/>
    <col min="6" max="6" width="14.7109375" style="3" bestFit="1" customWidth="1"/>
    <col min="7" max="7" width="9.7109375" style="3" bestFit="1" customWidth="1"/>
    <col min="8" max="8" width="9.7109375" style="3" customWidth="1"/>
    <col min="9" max="9" width="11.5703125" style="3" bestFit="1" customWidth="1"/>
    <col min="10" max="10" width="14.140625" style="3" bestFit="1" customWidth="1"/>
    <col min="11" max="12" width="9.7109375" style="3" bestFit="1" customWidth="1"/>
    <col min="13" max="13" width="8.85546875" style="3" bestFit="1" customWidth="1"/>
    <col min="14" max="14" width="9.85546875" style="3" bestFit="1" customWidth="1"/>
    <col min="15" max="15" width="9.7109375" style="3" bestFit="1" customWidth="1"/>
    <col min="16" max="16" width="11.5703125" style="3" bestFit="1" customWidth="1"/>
    <col min="17" max="17" width="14.140625" style="3" bestFit="1" customWidth="1"/>
    <col min="18" max="18" width="9.140625" style="3" bestFit="1" customWidth="1"/>
    <col min="19" max="20" width="8.85546875" style="3" customWidth="1"/>
    <col min="21" max="21" width="9.85546875" style="3" bestFit="1" customWidth="1"/>
    <col min="22" max="22" width="9.7109375" style="3" bestFit="1" customWidth="1"/>
    <col min="23" max="23" width="11.5703125" style="3" bestFit="1" customWidth="1"/>
    <col min="24" max="24" width="11.5703125" style="3" customWidth="1"/>
    <col min="25" max="25" width="14.140625" style="3" bestFit="1" customWidth="1"/>
    <col min="26" max="27" width="9.7109375" style="3" bestFit="1" customWidth="1"/>
    <col min="28" max="28" width="8.85546875" style="3" bestFit="1" customWidth="1"/>
    <col min="29" max="29" width="9.85546875" style="3" bestFit="1" customWidth="1"/>
    <col min="30" max="30" width="9.7109375" style="3" bestFit="1" customWidth="1"/>
    <col min="31" max="31" width="13.140625" style="4" bestFit="1" customWidth="1"/>
    <col min="32" max="32" width="14.140625" style="3" bestFit="1" customWidth="1"/>
    <col min="33" max="34" width="9.7109375" style="3" bestFit="1" customWidth="1"/>
    <col min="35" max="35" width="8.85546875" style="3" bestFit="1" customWidth="1"/>
    <col min="36" max="36" width="9.85546875" style="3" bestFit="1" customWidth="1"/>
    <col min="37" max="16384" width="9.140625" style="3"/>
  </cols>
  <sheetData>
    <row r="1" spans="1:36" ht="43.5" customHeight="1">
      <c r="A1" s="80" t="s">
        <v>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36" s="60" customFormat="1" ht="51">
      <c r="A2" s="56" t="s">
        <v>0</v>
      </c>
      <c r="B2" s="56" t="s">
        <v>5</v>
      </c>
      <c r="C2" s="57"/>
      <c r="D2" s="57" t="s">
        <v>9</v>
      </c>
      <c r="E2" s="58" t="s">
        <v>6</v>
      </c>
      <c r="F2" s="59" t="s">
        <v>7</v>
      </c>
      <c r="G2" s="85" t="s">
        <v>14</v>
      </c>
      <c r="H2" s="85"/>
      <c r="I2" s="85"/>
      <c r="J2" s="85"/>
      <c r="K2" s="85"/>
      <c r="L2" s="85"/>
      <c r="M2" s="85"/>
      <c r="N2" s="85"/>
      <c r="O2" s="85" t="s">
        <v>15</v>
      </c>
      <c r="P2" s="85"/>
      <c r="Q2" s="85"/>
      <c r="R2" s="85"/>
      <c r="S2" s="85"/>
      <c r="T2" s="85"/>
      <c r="U2" s="85"/>
      <c r="V2" s="85" t="s">
        <v>16</v>
      </c>
      <c r="W2" s="85"/>
      <c r="X2" s="85"/>
      <c r="Y2" s="85"/>
      <c r="Z2" s="85"/>
      <c r="AA2" s="85"/>
      <c r="AB2" s="85"/>
      <c r="AC2" s="85"/>
      <c r="AD2" s="85" t="s">
        <v>17</v>
      </c>
      <c r="AE2" s="85"/>
      <c r="AF2" s="85"/>
      <c r="AG2" s="85"/>
      <c r="AH2" s="85"/>
      <c r="AI2" s="85"/>
      <c r="AJ2" s="85"/>
    </row>
    <row r="3" spans="1:36" s="74" customFormat="1" ht="42">
      <c r="A3" s="68"/>
      <c r="B3" s="69"/>
      <c r="C3" s="70" t="s">
        <v>71</v>
      </c>
      <c r="D3" s="70"/>
      <c r="E3" s="71"/>
      <c r="F3" s="72"/>
      <c r="G3" s="73" t="s">
        <v>62</v>
      </c>
      <c r="H3" s="73" t="s">
        <v>70</v>
      </c>
      <c r="I3" s="73" t="s">
        <v>63</v>
      </c>
      <c r="J3" s="73" t="s">
        <v>66</v>
      </c>
      <c r="K3" s="73" t="s">
        <v>67</v>
      </c>
      <c r="L3" s="73" t="s">
        <v>68</v>
      </c>
      <c r="M3" s="73" t="s">
        <v>64</v>
      </c>
      <c r="N3" s="73" t="s">
        <v>65</v>
      </c>
      <c r="O3" s="73" t="s">
        <v>62</v>
      </c>
      <c r="P3" s="73" t="s">
        <v>63</v>
      </c>
      <c r="Q3" s="73" t="s">
        <v>66</v>
      </c>
      <c r="R3" s="73" t="s">
        <v>67</v>
      </c>
      <c r="S3" s="73" t="s">
        <v>68</v>
      </c>
      <c r="T3" s="73" t="s">
        <v>64</v>
      </c>
      <c r="U3" s="73" t="s">
        <v>65</v>
      </c>
      <c r="V3" s="73" t="s">
        <v>62</v>
      </c>
      <c r="W3" s="73" t="s">
        <v>63</v>
      </c>
      <c r="X3" s="73" t="s">
        <v>70</v>
      </c>
      <c r="Y3" s="73" t="s">
        <v>66</v>
      </c>
      <c r="Z3" s="73" t="s">
        <v>67</v>
      </c>
      <c r="AA3" s="73" t="s">
        <v>68</v>
      </c>
      <c r="AB3" s="73" t="s">
        <v>64</v>
      </c>
      <c r="AC3" s="73" t="s">
        <v>65</v>
      </c>
      <c r="AD3" s="73" t="s">
        <v>62</v>
      </c>
      <c r="AE3" s="75" t="s">
        <v>63</v>
      </c>
      <c r="AF3" s="73" t="s">
        <v>66</v>
      </c>
      <c r="AG3" s="73" t="s">
        <v>67</v>
      </c>
      <c r="AH3" s="73" t="s">
        <v>68</v>
      </c>
      <c r="AI3" s="73" t="s">
        <v>64</v>
      </c>
      <c r="AJ3" s="73" t="s">
        <v>65</v>
      </c>
    </row>
    <row r="4" spans="1:36" ht="36">
      <c r="A4" s="63" t="s">
        <v>1</v>
      </c>
      <c r="B4" s="64" t="s">
        <v>10</v>
      </c>
      <c r="C4" s="78">
        <v>3.8</v>
      </c>
      <c r="D4" s="61">
        <v>7</v>
      </c>
      <c r="E4" s="1">
        <v>88000</v>
      </c>
      <c r="F4" s="2">
        <v>616000</v>
      </c>
      <c r="G4" s="1">
        <v>64.599999999999994</v>
      </c>
      <c r="H4" s="1">
        <f>I4/E4</f>
        <v>3.8</v>
      </c>
      <c r="I4" s="1">
        <v>334400</v>
      </c>
      <c r="J4" s="1">
        <f>(F4-I4)/F4</f>
        <v>0.45714285714285713</v>
      </c>
      <c r="K4" s="51">
        <f>(1-(1-J4)^3)</f>
        <v>0.8400233236151603</v>
      </c>
      <c r="L4" s="1">
        <v>1</v>
      </c>
      <c r="M4" s="1">
        <f>L4*30</f>
        <v>30</v>
      </c>
      <c r="N4" s="51">
        <f>M4+G4</f>
        <v>94.6</v>
      </c>
      <c r="O4" s="1">
        <v>53.65</v>
      </c>
      <c r="P4" s="1">
        <v>484000</v>
      </c>
      <c r="Q4" s="1">
        <f>(F4-P4)/F4</f>
        <v>0.21428571428571427</v>
      </c>
      <c r="R4" s="1">
        <f>(1-(1-Q4)^3)</f>
        <v>0.51494169096209919</v>
      </c>
      <c r="S4" s="1">
        <f>R4/K4</f>
        <v>0.61300880164371396</v>
      </c>
      <c r="T4" s="1">
        <f>S4*30</f>
        <v>18.390264049311419</v>
      </c>
      <c r="U4" s="1">
        <f>T4+O4</f>
        <v>72.040264049311418</v>
      </c>
      <c r="V4" s="1">
        <v>70</v>
      </c>
      <c r="W4" s="1">
        <v>475200</v>
      </c>
      <c r="X4" s="1"/>
      <c r="Y4" s="1">
        <f>(F4-W4)/F4</f>
        <v>0.22857142857142856</v>
      </c>
      <c r="Z4" s="1">
        <f>(1-(1-Y4)^3)</f>
        <v>0.54092128279883378</v>
      </c>
      <c r="AA4" s="1">
        <f>Z4/K4</f>
        <v>0.64393602843180808</v>
      </c>
      <c r="AB4" s="1">
        <f>AA4*30</f>
        <v>19.318080852954242</v>
      </c>
      <c r="AC4" s="1">
        <f>V4+AB4</f>
        <v>89.318080852954239</v>
      </c>
      <c r="AD4" s="1">
        <v>57.94</v>
      </c>
      <c r="AE4" s="76">
        <v>437360</v>
      </c>
      <c r="AF4" s="1">
        <f>(F4-AE4)/F4</f>
        <v>0.28999999999999998</v>
      </c>
      <c r="AG4" s="1">
        <f>(1-(1-AF4)^3)</f>
        <v>0.64208900000000002</v>
      </c>
      <c r="AH4" s="1">
        <f>AG4/K4</f>
        <v>0.76437044299755674</v>
      </c>
      <c r="AI4" s="55">
        <f>AH4*30</f>
        <v>22.931113289926703</v>
      </c>
      <c r="AJ4" s="55">
        <f>AD4+AI4</f>
        <v>80.871113289926697</v>
      </c>
    </row>
    <row r="5" spans="1:36" ht="36">
      <c r="A5" s="63" t="s">
        <v>2</v>
      </c>
      <c r="B5" s="65" t="s">
        <v>11</v>
      </c>
      <c r="C5" s="78">
        <v>5.4</v>
      </c>
      <c r="D5" s="61">
        <v>12</v>
      </c>
      <c r="E5" s="1">
        <v>45460</v>
      </c>
      <c r="F5" s="2">
        <v>545520</v>
      </c>
      <c r="G5" s="1">
        <v>70</v>
      </c>
      <c r="H5" s="1"/>
      <c r="I5" s="1">
        <v>281852</v>
      </c>
      <c r="J5" s="1">
        <f t="shared" ref="J5:J6" si="0">(F5-I5)/F5</f>
        <v>0.48333333333333334</v>
      </c>
      <c r="K5" s="1">
        <f t="shared" ref="K5:K6" si="1">(1-(1-J5)^3)</f>
        <v>0.86207870370370376</v>
      </c>
      <c r="L5" s="1">
        <f>K5/AG5</f>
        <v>0.92800778884842816</v>
      </c>
      <c r="M5" s="1">
        <f t="shared" ref="M5:M6" si="2">L5*30</f>
        <v>27.840233665452846</v>
      </c>
      <c r="N5" s="1">
        <f t="shared" ref="N5:N6" si="3">M5+G5</f>
        <v>97.840233665452843</v>
      </c>
      <c r="O5" s="1">
        <v>58</v>
      </c>
      <c r="P5" s="1">
        <v>409140</v>
      </c>
      <c r="Q5" s="1">
        <f>(F5-P5)/F5</f>
        <v>0.25</v>
      </c>
      <c r="R5" s="1">
        <f>(1-(1-Q5)^3)</f>
        <v>0.578125</v>
      </c>
      <c r="S5" s="1">
        <f>R5/AG5</f>
        <v>0.62233819327984929</v>
      </c>
      <c r="T5" s="1">
        <f>S5*30</f>
        <v>18.670145798395477</v>
      </c>
      <c r="U5" s="1">
        <f>T5+O5</f>
        <v>76.670145798395481</v>
      </c>
      <c r="V5" s="1">
        <v>69.319999999999993</v>
      </c>
      <c r="W5" s="1">
        <v>245484</v>
      </c>
      <c r="X5" s="1">
        <f>W5/E5</f>
        <v>5.4</v>
      </c>
      <c r="Y5" s="1">
        <f>(F5-W5)/F5</f>
        <v>0.55000000000000004</v>
      </c>
      <c r="Z5" s="1">
        <f>(1-(1-Y5)^3)</f>
        <v>0.90887499999999999</v>
      </c>
      <c r="AA5" s="1">
        <f>Z5/AG5</f>
        <v>0.97838291964060198</v>
      </c>
      <c r="AB5" s="1">
        <f>AA5*30</f>
        <v>29.35148758921806</v>
      </c>
      <c r="AC5" s="51">
        <f>V5+AB5</f>
        <v>98.67148758921806</v>
      </c>
      <c r="AD5" s="1">
        <v>57.79</v>
      </c>
      <c r="AE5" s="76">
        <v>225936.2</v>
      </c>
      <c r="AF5" s="1">
        <f>(F5-AE5)/F5</f>
        <v>0.58583333333333332</v>
      </c>
      <c r="AG5" s="1">
        <f t="shared" ref="AG5:AG6" si="4">(1-(1-AF5)^3)</f>
        <v>0.92895632349537038</v>
      </c>
      <c r="AH5" s="77">
        <v>1</v>
      </c>
      <c r="AI5" s="55">
        <f t="shared" ref="AI5:AI6" si="5">AH5*30</f>
        <v>30</v>
      </c>
      <c r="AJ5" s="55">
        <f t="shared" ref="AJ5:AJ6" si="6">AD5+AI5</f>
        <v>87.789999999999992</v>
      </c>
    </row>
    <row r="6" spans="1:36" ht="36">
      <c r="A6" s="66" t="s">
        <v>3</v>
      </c>
      <c r="B6" s="67" t="s">
        <v>13</v>
      </c>
      <c r="C6" s="79">
        <v>7.1</v>
      </c>
      <c r="D6" s="62">
        <v>10</v>
      </c>
      <c r="E6" s="1">
        <v>42220</v>
      </c>
      <c r="F6" s="2">
        <v>422200</v>
      </c>
      <c r="G6" s="1">
        <v>70</v>
      </c>
      <c r="H6" s="1">
        <f t="shared" ref="H6" si="7">I6/E6</f>
        <v>7.1</v>
      </c>
      <c r="I6" s="1">
        <v>299762</v>
      </c>
      <c r="J6" s="1">
        <f t="shared" si="0"/>
        <v>0.28999999999999998</v>
      </c>
      <c r="K6" s="1">
        <f t="shared" si="1"/>
        <v>0.64208900000000002</v>
      </c>
      <c r="L6" s="1">
        <v>1</v>
      </c>
      <c r="M6" s="1">
        <f t="shared" si="2"/>
        <v>30</v>
      </c>
      <c r="N6" s="77">
        <f t="shared" si="3"/>
        <v>100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>
        <v>68.489999999999995</v>
      </c>
      <c r="AE6" s="76">
        <v>336915.6</v>
      </c>
      <c r="AF6" s="1">
        <f>(F6-AE6)/F6</f>
        <v>0.20200000000000007</v>
      </c>
      <c r="AG6" s="1">
        <f t="shared" si="4"/>
        <v>0.49183040800000011</v>
      </c>
      <c r="AH6" s="1">
        <f>AG6/K6</f>
        <v>0.76598479027050781</v>
      </c>
      <c r="AI6" s="55">
        <f t="shared" si="5"/>
        <v>22.979543708115234</v>
      </c>
      <c r="AJ6" s="55">
        <f t="shared" si="6"/>
        <v>91.469543708115225</v>
      </c>
    </row>
    <row r="7" spans="1:36" ht="36">
      <c r="A7" s="66" t="s">
        <v>4</v>
      </c>
      <c r="B7" s="64" t="s">
        <v>12</v>
      </c>
      <c r="C7" s="78"/>
      <c r="D7" s="61">
        <v>12</v>
      </c>
      <c r="E7" s="54">
        <v>2400</v>
      </c>
      <c r="F7" s="53">
        <f>D7*E7</f>
        <v>28800</v>
      </c>
      <c r="G7" s="82" t="s">
        <v>61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4"/>
    </row>
    <row r="9" spans="1:36">
      <c r="E9" s="7"/>
      <c r="F9" s="43"/>
      <c r="G9" s="43"/>
      <c r="H9" s="43"/>
      <c r="I9" s="43"/>
      <c r="J9" s="43"/>
      <c r="K9" s="43"/>
      <c r="L9" s="43"/>
      <c r="M9" s="43"/>
      <c r="N9" s="43"/>
    </row>
    <row r="10" spans="1:36">
      <c r="E10" s="43"/>
      <c r="F10" s="43"/>
      <c r="G10" s="43"/>
      <c r="H10" s="43"/>
      <c r="I10" s="43"/>
      <c r="J10" s="43"/>
      <c r="K10" s="43"/>
      <c r="L10" s="43"/>
      <c r="M10" s="43"/>
      <c r="N10" s="43"/>
    </row>
  </sheetData>
  <mergeCells count="6">
    <mergeCell ref="A1:AJ1"/>
    <mergeCell ref="G7:AJ7"/>
    <mergeCell ref="AD2:AJ2"/>
    <mergeCell ref="V2:AC2"/>
    <mergeCell ref="G2:N2"/>
    <mergeCell ref="O2:U2"/>
  </mergeCells>
  <pageMargins left="0.25" right="0.25" top="0.75" bottom="0.75" header="0.3" footer="0.3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sqref="A1:J25"/>
    </sheetView>
  </sheetViews>
  <sheetFormatPr defaultRowHeight="15"/>
  <cols>
    <col min="1" max="1" width="27.140625" style="8" customWidth="1"/>
    <col min="2" max="2" width="18.28515625" customWidth="1"/>
    <col min="3" max="4" width="14.28515625" style="3" customWidth="1"/>
    <col min="5" max="6" width="16.28515625" style="3" customWidth="1"/>
    <col min="7" max="8" width="15.5703125" style="3" customWidth="1"/>
    <col min="9" max="9" width="14.140625" style="3" customWidth="1"/>
    <col min="10" max="10" width="13.42578125" style="3" customWidth="1"/>
  </cols>
  <sheetData>
    <row r="1" spans="1:10" ht="51.75" customHeight="1">
      <c r="A1" s="80" t="s">
        <v>8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71.25" customHeight="1">
      <c r="A2" s="87" t="s">
        <v>18</v>
      </c>
      <c r="B2" s="87"/>
      <c r="C2" s="87" t="s">
        <v>26</v>
      </c>
      <c r="D2" s="87"/>
      <c r="E2" s="87"/>
      <c r="F2" s="87"/>
      <c r="G2" s="87"/>
      <c r="H2" s="87"/>
      <c r="I2" s="87"/>
      <c r="J2" s="87"/>
    </row>
    <row r="3" spans="1:10" ht="48" customHeight="1">
      <c r="A3" s="14" t="s">
        <v>19</v>
      </c>
      <c r="B3" s="14" t="s">
        <v>20</v>
      </c>
      <c r="C3" s="86" t="s">
        <v>14</v>
      </c>
      <c r="D3" s="86"/>
      <c r="E3" s="86" t="s">
        <v>15</v>
      </c>
      <c r="F3" s="86"/>
      <c r="G3" s="86" t="s">
        <v>16</v>
      </c>
      <c r="H3" s="86"/>
      <c r="I3" s="86" t="s">
        <v>17</v>
      </c>
      <c r="J3" s="86"/>
    </row>
    <row r="4" spans="1:10">
      <c r="A4" s="14" t="s">
        <v>21</v>
      </c>
      <c r="B4" s="11"/>
      <c r="C4" s="16" t="s">
        <v>29</v>
      </c>
      <c r="D4" s="16" t="s">
        <v>30</v>
      </c>
      <c r="E4" s="16" t="s">
        <v>29</v>
      </c>
      <c r="F4" s="16" t="s">
        <v>30</v>
      </c>
      <c r="G4" s="16" t="s">
        <v>29</v>
      </c>
      <c r="H4" s="16" t="s">
        <v>30</v>
      </c>
      <c r="I4" s="16" t="s">
        <v>29</v>
      </c>
      <c r="J4" s="16" t="s">
        <v>30</v>
      </c>
    </row>
    <row r="5" spans="1:10" ht="24">
      <c r="A5" s="12" t="s">
        <v>31</v>
      </c>
      <c r="B5" s="13">
        <v>7</v>
      </c>
      <c r="C5" s="15">
        <v>0.85</v>
      </c>
      <c r="D5" s="6">
        <f>C5*B5</f>
        <v>5.95</v>
      </c>
      <c r="E5" s="25">
        <v>0.75</v>
      </c>
      <c r="F5" s="29">
        <f>E5*B5</f>
        <v>5.25</v>
      </c>
      <c r="G5" s="34">
        <v>1</v>
      </c>
      <c r="H5" s="29">
        <f>G5*B5</f>
        <v>7</v>
      </c>
      <c r="I5" s="25">
        <v>0.75</v>
      </c>
      <c r="J5" s="29">
        <f>I5*B5</f>
        <v>5.25</v>
      </c>
    </row>
    <row r="6" spans="1:10" ht="24">
      <c r="A6" s="12" t="s">
        <v>32</v>
      </c>
      <c r="B6" s="13">
        <v>10</v>
      </c>
      <c r="C6" s="15">
        <v>0.85</v>
      </c>
      <c r="D6" s="6">
        <f t="shared" ref="D6:D23" si="0">C6*B6</f>
        <v>8.5</v>
      </c>
      <c r="E6" s="25">
        <v>0.6</v>
      </c>
      <c r="F6" s="29">
        <f t="shared" ref="F6:F23" si="1">E6*B6</f>
        <v>6</v>
      </c>
      <c r="G6" s="34">
        <v>1</v>
      </c>
      <c r="H6" s="29">
        <f t="shared" ref="H6:H23" si="2">G6*B6</f>
        <v>10</v>
      </c>
      <c r="I6" s="25">
        <v>0.85</v>
      </c>
      <c r="J6" s="29">
        <f t="shared" ref="J6:J23" si="3">I6*B6</f>
        <v>8.5</v>
      </c>
    </row>
    <row r="7" spans="1:10" ht="48">
      <c r="A7" s="12" t="s">
        <v>25</v>
      </c>
      <c r="B7" s="13">
        <v>8</v>
      </c>
      <c r="C7" s="15">
        <v>0.9</v>
      </c>
      <c r="D7" s="6">
        <f t="shared" si="0"/>
        <v>7.2</v>
      </c>
      <c r="E7" s="25">
        <v>0.85</v>
      </c>
      <c r="F7" s="29">
        <f t="shared" si="1"/>
        <v>6.8</v>
      </c>
      <c r="G7" s="34">
        <v>1</v>
      </c>
      <c r="H7" s="29">
        <f t="shared" si="2"/>
        <v>8</v>
      </c>
      <c r="I7" s="25">
        <v>0.9</v>
      </c>
      <c r="J7" s="29">
        <f t="shared" si="3"/>
        <v>7.2</v>
      </c>
    </row>
    <row r="8" spans="1:10">
      <c r="A8" s="14" t="s">
        <v>22</v>
      </c>
      <c r="B8" s="11"/>
      <c r="C8" s="16"/>
      <c r="D8" s="5"/>
      <c r="E8" s="33"/>
      <c r="F8" s="39"/>
      <c r="G8" s="33"/>
      <c r="H8" s="39"/>
      <c r="I8" s="33"/>
      <c r="J8" s="39"/>
    </row>
    <row r="9" spans="1:10" ht="36">
      <c r="A9" s="12" t="s">
        <v>33</v>
      </c>
      <c r="B9" s="13">
        <v>4</v>
      </c>
      <c r="C9" s="15">
        <v>0.9</v>
      </c>
      <c r="D9" s="6">
        <f t="shared" si="0"/>
        <v>3.6</v>
      </c>
      <c r="E9" s="25">
        <v>0.6</v>
      </c>
      <c r="F9" s="29">
        <f t="shared" si="1"/>
        <v>2.4</v>
      </c>
      <c r="G9" s="35">
        <v>1</v>
      </c>
      <c r="H9" s="29">
        <f t="shared" si="2"/>
        <v>4</v>
      </c>
      <c r="I9" s="25">
        <v>0.5</v>
      </c>
      <c r="J9" s="29">
        <f t="shared" si="3"/>
        <v>2</v>
      </c>
    </row>
    <row r="10" spans="1:10" ht="24">
      <c r="A10" s="12" t="s">
        <v>34</v>
      </c>
      <c r="B10" s="13">
        <v>2</v>
      </c>
      <c r="C10" s="15">
        <v>0.9</v>
      </c>
      <c r="D10" s="6">
        <f t="shared" si="0"/>
        <v>1.8</v>
      </c>
      <c r="E10" s="25">
        <v>0.75</v>
      </c>
      <c r="F10" s="29">
        <f t="shared" si="1"/>
        <v>1.5</v>
      </c>
      <c r="G10" s="35">
        <v>1</v>
      </c>
      <c r="H10" s="29">
        <f t="shared" si="2"/>
        <v>2</v>
      </c>
      <c r="I10" s="25">
        <v>0.85</v>
      </c>
      <c r="J10" s="29">
        <f t="shared" si="3"/>
        <v>1.7</v>
      </c>
    </row>
    <row r="11" spans="1:10" ht="24">
      <c r="A11" s="12" t="s">
        <v>35</v>
      </c>
      <c r="B11" s="13">
        <v>4</v>
      </c>
      <c r="C11" s="15">
        <v>0.75</v>
      </c>
      <c r="D11" s="6">
        <f t="shared" si="0"/>
        <v>3</v>
      </c>
      <c r="E11" s="25">
        <v>0.9</v>
      </c>
      <c r="F11" s="29">
        <f t="shared" si="1"/>
        <v>3.6</v>
      </c>
      <c r="G11" s="35">
        <v>1</v>
      </c>
      <c r="H11" s="29">
        <f t="shared" si="2"/>
        <v>4</v>
      </c>
      <c r="I11" s="25">
        <v>0.85</v>
      </c>
      <c r="J11" s="29">
        <f t="shared" si="3"/>
        <v>3.4</v>
      </c>
    </row>
    <row r="12" spans="1:10" ht="84">
      <c r="A12" s="12" t="s">
        <v>36</v>
      </c>
      <c r="B12" s="13">
        <v>7</v>
      </c>
      <c r="C12" s="15">
        <v>0.9</v>
      </c>
      <c r="D12" s="6">
        <f t="shared" si="0"/>
        <v>6.3</v>
      </c>
      <c r="E12" s="25">
        <v>0.5</v>
      </c>
      <c r="F12" s="29">
        <f t="shared" si="1"/>
        <v>3.5</v>
      </c>
      <c r="G12" s="35">
        <v>1</v>
      </c>
      <c r="H12" s="29">
        <f t="shared" si="2"/>
        <v>7</v>
      </c>
      <c r="I12" s="25">
        <v>0.6</v>
      </c>
      <c r="J12" s="29">
        <f t="shared" si="3"/>
        <v>4.2</v>
      </c>
    </row>
    <row r="13" spans="1:10" ht="60">
      <c r="A13" s="12" t="s">
        <v>37</v>
      </c>
      <c r="B13" s="13">
        <v>3</v>
      </c>
      <c r="C13" s="15">
        <v>0.85</v>
      </c>
      <c r="D13" s="6">
        <f t="shared" si="0"/>
        <v>2.5499999999999998</v>
      </c>
      <c r="E13" s="25">
        <v>0.9</v>
      </c>
      <c r="F13" s="29">
        <f t="shared" si="1"/>
        <v>2.7</v>
      </c>
      <c r="G13" s="25">
        <v>0.75</v>
      </c>
      <c r="H13" s="29">
        <f t="shared" si="2"/>
        <v>2.25</v>
      </c>
      <c r="I13" s="35">
        <v>1</v>
      </c>
      <c r="J13" s="29">
        <f t="shared" si="3"/>
        <v>3</v>
      </c>
    </row>
    <row r="14" spans="1:10">
      <c r="A14" s="20" t="s">
        <v>23</v>
      </c>
      <c r="B14" s="20"/>
      <c r="C14" s="28"/>
      <c r="D14" s="38"/>
      <c r="E14" s="28"/>
      <c r="F14" s="30"/>
      <c r="G14" s="28"/>
      <c r="H14" s="30"/>
      <c r="I14" s="28"/>
      <c r="J14" s="30">
        <f t="shared" si="3"/>
        <v>0</v>
      </c>
    </row>
    <row r="15" spans="1:10" ht="24">
      <c r="A15" s="12" t="s">
        <v>38</v>
      </c>
      <c r="B15" s="13">
        <v>4</v>
      </c>
      <c r="C15" s="35">
        <v>1</v>
      </c>
      <c r="D15" s="6">
        <f t="shared" si="0"/>
        <v>4</v>
      </c>
      <c r="E15" s="25">
        <v>0.85</v>
      </c>
      <c r="F15" s="29">
        <f t="shared" si="1"/>
        <v>3.4</v>
      </c>
      <c r="G15" s="25">
        <v>0.9</v>
      </c>
      <c r="H15" s="29">
        <f t="shared" si="2"/>
        <v>3.6</v>
      </c>
      <c r="I15" s="25">
        <v>0.9</v>
      </c>
      <c r="J15" s="29">
        <f t="shared" si="3"/>
        <v>3.6</v>
      </c>
    </row>
    <row r="16" spans="1:10" ht="24">
      <c r="A16" s="12" t="s">
        <v>39</v>
      </c>
      <c r="B16" s="13">
        <v>4</v>
      </c>
      <c r="C16" s="25">
        <v>0.75</v>
      </c>
      <c r="D16" s="6">
        <f t="shared" si="0"/>
        <v>3</v>
      </c>
      <c r="E16" s="25">
        <v>0.75</v>
      </c>
      <c r="F16" s="29">
        <f t="shared" si="1"/>
        <v>3</v>
      </c>
      <c r="G16" s="25">
        <v>0.75</v>
      </c>
      <c r="H16" s="29">
        <f t="shared" si="2"/>
        <v>3</v>
      </c>
      <c r="I16" s="25">
        <v>0.75</v>
      </c>
      <c r="J16" s="29">
        <f t="shared" si="3"/>
        <v>3</v>
      </c>
    </row>
    <row r="17" spans="1:10" ht="24">
      <c r="A17" s="12" t="s">
        <v>40</v>
      </c>
      <c r="B17" s="13">
        <v>2</v>
      </c>
      <c r="C17" s="25">
        <v>0.75</v>
      </c>
      <c r="D17" s="6">
        <f t="shared" si="0"/>
        <v>1.5</v>
      </c>
      <c r="E17" s="25">
        <v>0.75</v>
      </c>
      <c r="F17" s="29">
        <f t="shared" si="1"/>
        <v>1.5</v>
      </c>
      <c r="G17" s="25">
        <v>0.75</v>
      </c>
      <c r="H17" s="29">
        <f t="shared" si="2"/>
        <v>1.5</v>
      </c>
      <c r="I17" s="25">
        <v>0.75</v>
      </c>
      <c r="J17" s="29">
        <f t="shared" si="3"/>
        <v>1.5</v>
      </c>
    </row>
    <row r="18" spans="1:10">
      <c r="A18" s="12" t="s">
        <v>41</v>
      </c>
      <c r="B18" s="13">
        <v>2</v>
      </c>
      <c r="C18" s="25">
        <v>0.9</v>
      </c>
      <c r="D18" s="6">
        <f t="shared" si="0"/>
        <v>1.8</v>
      </c>
      <c r="E18" s="25">
        <v>0.9</v>
      </c>
      <c r="F18" s="29">
        <f t="shared" si="1"/>
        <v>1.8</v>
      </c>
      <c r="G18" s="35">
        <v>1</v>
      </c>
      <c r="H18" s="29">
        <f t="shared" si="2"/>
        <v>2</v>
      </c>
      <c r="I18" s="35">
        <v>1</v>
      </c>
      <c r="J18" s="29">
        <f t="shared" si="3"/>
        <v>2</v>
      </c>
    </row>
    <row r="19" spans="1:10" ht="24">
      <c r="A19" s="17" t="s">
        <v>27</v>
      </c>
      <c r="B19" s="11"/>
      <c r="C19" s="28"/>
      <c r="D19" s="38"/>
      <c r="E19" s="28"/>
      <c r="F19" s="30"/>
      <c r="G19" s="28"/>
      <c r="H19" s="30"/>
      <c r="I19" s="28"/>
      <c r="J19" s="30"/>
    </row>
    <row r="20" spans="1:10" ht="72">
      <c r="A20" s="18" t="s">
        <v>42</v>
      </c>
      <c r="B20" s="13">
        <v>4</v>
      </c>
      <c r="C20" s="25">
        <v>0.9</v>
      </c>
      <c r="D20" s="6">
        <f t="shared" si="0"/>
        <v>3.6</v>
      </c>
      <c r="E20" s="25">
        <v>0.85</v>
      </c>
      <c r="F20" s="29">
        <f t="shared" si="1"/>
        <v>3.4</v>
      </c>
      <c r="G20" s="35">
        <v>1</v>
      </c>
      <c r="H20" s="29">
        <f t="shared" si="2"/>
        <v>4</v>
      </c>
      <c r="I20" s="25">
        <v>0.85</v>
      </c>
      <c r="J20" s="29">
        <f t="shared" si="3"/>
        <v>3.4</v>
      </c>
    </row>
    <row r="21" spans="1:10" ht="120">
      <c r="A21" s="18" t="s">
        <v>43</v>
      </c>
      <c r="B21" s="13">
        <v>3</v>
      </c>
      <c r="C21" s="25">
        <v>0.75</v>
      </c>
      <c r="D21" s="6">
        <f t="shared" si="0"/>
        <v>2.25</v>
      </c>
      <c r="E21" s="25">
        <v>0.75</v>
      </c>
      <c r="F21" s="29">
        <f t="shared" si="1"/>
        <v>2.25</v>
      </c>
      <c r="G21" s="25">
        <v>0.9</v>
      </c>
      <c r="H21" s="29">
        <f t="shared" si="2"/>
        <v>2.7</v>
      </c>
      <c r="I21" s="35">
        <v>1</v>
      </c>
      <c r="J21" s="29">
        <f t="shared" si="3"/>
        <v>3</v>
      </c>
    </row>
    <row r="22" spans="1:10">
      <c r="A22" s="19" t="s">
        <v>24</v>
      </c>
      <c r="B22" s="11"/>
      <c r="C22" s="33"/>
      <c r="D22" s="38"/>
      <c r="E22" s="28"/>
      <c r="F22" s="30"/>
      <c r="G22" s="28"/>
      <c r="H22" s="30"/>
      <c r="I22" s="28"/>
      <c r="J22" s="30"/>
    </row>
    <row r="23" spans="1:10" ht="102" customHeight="1">
      <c r="A23" s="18" t="s">
        <v>28</v>
      </c>
      <c r="B23" s="13">
        <v>6</v>
      </c>
      <c r="C23" s="35">
        <v>1</v>
      </c>
      <c r="D23" s="6">
        <f t="shared" si="0"/>
        <v>6</v>
      </c>
      <c r="E23" s="25">
        <v>0.6</v>
      </c>
      <c r="F23" s="29">
        <f t="shared" si="1"/>
        <v>3.5999999999999996</v>
      </c>
      <c r="G23" s="25">
        <v>0.85</v>
      </c>
      <c r="H23" s="29">
        <f t="shared" si="2"/>
        <v>5.0999999999999996</v>
      </c>
      <c r="I23" s="25">
        <v>0.5</v>
      </c>
      <c r="J23" s="29">
        <f t="shared" si="3"/>
        <v>3</v>
      </c>
    </row>
    <row r="24" spans="1:10">
      <c r="A24" s="36"/>
      <c r="B24" s="36"/>
      <c r="C24" s="36"/>
      <c r="D24" s="41">
        <f>SUM(D5:D23)</f>
        <v>61.05</v>
      </c>
      <c r="E24" s="37"/>
      <c r="F24" s="42">
        <f>SUM(F5:F23)</f>
        <v>50.699999999999996</v>
      </c>
      <c r="G24" s="37"/>
      <c r="H24" s="42">
        <f>SUM(H5:H23)</f>
        <v>66.150000000000006</v>
      </c>
      <c r="I24" s="37"/>
      <c r="J24" s="42">
        <f>SUM(J5:J23)</f>
        <v>54.75</v>
      </c>
    </row>
    <row r="25" spans="1:10">
      <c r="A25" s="44"/>
      <c r="B25" s="45"/>
      <c r="C25" s="45"/>
      <c r="D25" s="46">
        <f>(D24/H24)*70</f>
        <v>64.603174603174594</v>
      </c>
      <c r="E25" s="47"/>
      <c r="F25" s="48">
        <f>(F24/H24)*70</f>
        <v>53.650793650793638</v>
      </c>
      <c r="G25" s="47"/>
      <c r="H25" s="47">
        <v>70</v>
      </c>
      <c r="I25" s="47"/>
      <c r="J25" s="48">
        <f>(J24/H24)*70</f>
        <v>57.93650793650793</v>
      </c>
    </row>
    <row r="26" spans="1:10">
      <c r="A26" s="9"/>
      <c r="B26" s="9"/>
      <c r="C26" s="9"/>
      <c r="D26" s="9"/>
    </row>
    <row r="27" spans="1:10">
      <c r="A27" s="10"/>
      <c r="B27" s="9"/>
      <c r="C27" s="9"/>
      <c r="D27" s="9"/>
    </row>
  </sheetData>
  <mergeCells count="7">
    <mergeCell ref="I3:J3"/>
    <mergeCell ref="A1:J1"/>
    <mergeCell ref="C2:J2"/>
    <mergeCell ref="A2:B2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opLeftCell="A19" workbookViewId="0">
      <selection sqref="A1:J25"/>
    </sheetView>
  </sheetViews>
  <sheetFormatPr defaultRowHeight="15"/>
  <cols>
    <col min="1" max="1" width="27.140625" style="8" customWidth="1"/>
    <col min="2" max="2" width="18.28515625" customWidth="1"/>
    <col min="3" max="4" width="14.28515625" style="3" customWidth="1"/>
    <col min="5" max="6" width="16.28515625" style="3" customWidth="1"/>
    <col min="7" max="8" width="15.5703125" style="3" customWidth="1"/>
    <col min="9" max="9" width="14.140625" style="3" customWidth="1"/>
    <col min="10" max="10" width="13.42578125" style="3" customWidth="1"/>
  </cols>
  <sheetData>
    <row r="1" spans="1:10" ht="51.75" customHeight="1">
      <c r="A1" s="80" t="s">
        <v>8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71.25" customHeight="1">
      <c r="A2" s="87" t="s">
        <v>59</v>
      </c>
      <c r="B2" s="87"/>
      <c r="C2" s="87" t="s">
        <v>26</v>
      </c>
      <c r="D2" s="87"/>
      <c r="E2" s="87"/>
      <c r="F2" s="87"/>
      <c r="G2" s="87"/>
      <c r="H2" s="87"/>
      <c r="I2" s="87"/>
      <c r="J2" s="87"/>
    </row>
    <row r="3" spans="1:10" ht="48" customHeight="1">
      <c r="A3" s="14" t="s">
        <v>19</v>
      </c>
      <c r="B3" s="14" t="s">
        <v>20</v>
      </c>
      <c r="C3" s="86" t="s">
        <v>14</v>
      </c>
      <c r="D3" s="86"/>
      <c r="E3" s="86" t="s">
        <v>15</v>
      </c>
      <c r="F3" s="86"/>
      <c r="G3" s="86" t="s">
        <v>16</v>
      </c>
      <c r="H3" s="86"/>
      <c r="I3" s="86" t="s">
        <v>17</v>
      </c>
      <c r="J3" s="86"/>
    </row>
    <row r="4" spans="1:10">
      <c r="A4" s="14" t="s">
        <v>21</v>
      </c>
      <c r="B4" s="11"/>
      <c r="C4" s="16" t="s">
        <v>29</v>
      </c>
      <c r="D4" s="16" t="s">
        <v>30</v>
      </c>
      <c r="E4" s="16" t="s">
        <v>29</v>
      </c>
      <c r="F4" s="16" t="s">
        <v>30</v>
      </c>
      <c r="G4" s="16" t="s">
        <v>29</v>
      </c>
      <c r="H4" s="16" t="s">
        <v>30</v>
      </c>
      <c r="I4" s="16" t="s">
        <v>29</v>
      </c>
      <c r="J4" s="16" t="s">
        <v>30</v>
      </c>
    </row>
    <row r="5" spans="1:10" ht="24">
      <c r="A5" s="12" t="s">
        <v>31</v>
      </c>
      <c r="B5" s="13">
        <v>7</v>
      </c>
      <c r="C5" s="15">
        <v>1</v>
      </c>
      <c r="D5" s="15">
        <f>B5*C5</f>
        <v>7</v>
      </c>
      <c r="E5" s="25">
        <v>0.75</v>
      </c>
      <c r="F5" s="25">
        <f>B5*E5</f>
        <v>5.25</v>
      </c>
      <c r="G5" s="25">
        <v>1</v>
      </c>
      <c r="H5" s="25">
        <f>B5*G5</f>
        <v>7</v>
      </c>
      <c r="I5" s="25">
        <v>0.75</v>
      </c>
      <c r="J5" s="25">
        <f>B5*I5</f>
        <v>5.25</v>
      </c>
    </row>
    <row r="6" spans="1:10" ht="24">
      <c r="A6" s="12" t="s">
        <v>32</v>
      </c>
      <c r="B6" s="13">
        <v>10</v>
      </c>
      <c r="C6" s="15">
        <v>1</v>
      </c>
      <c r="D6" s="15">
        <f t="shared" ref="D6:D23" si="0">B6*C6</f>
        <v>10</v>
      </c>
      <c r="E6" s="25">
        <v>0.85</v>
      </c>
      <c r="F6" s="25">
        <f t="shared" ref="F6:F23" si="1">B6*E6</f>
        <v>8.5</v>
      </c>
      <c r="G6" s="25">
        <v>1</v>
      </c>
      <c r="H6" s="25">
        <f t="shared" ref="H6:H23" si="2">B6*G6</f>
        <v>10</v>
      </c>
      <c r="I6" s="25">
        <v>0.85</v>
      </c>
      <c r="J6" s="25">
        <f t="shared" ref="J6:J23" si="3">B6*I6</f>
        <v>8.5</v>
      </c>
    </row>
    <row r="7" spans="1:10" ht="48">
      <c r="A7" s="12" t="s">
        <v>25</v>
      </c>
      <c r="B7" s="13">
        <v>8</v>
      </c>
      <c r="C7" s="15">
        <v>1</v>
      </c>
      <c r="D7" s="15">
        <f t="shared" si="0"/>
        <v>8</v>
      </c>
      <c r="E7" s="25">
        <v>0.85</v>
      </c>
      <c r="F7" s="25">
        <f t="shared" si="1"/>
        <v>6.8</v>
      </c>
      <c r="G7" s="25">
        <v>1</v>
      </c>
      <c r="H7" s="25">
        <f t="shared" si="2"/>
        <v>8</v>
      </c>
      <c r="I7" s="25">
        <v>0.9</v>
      </c>
      <c r="J7" s="25">
        <f t="shared" si="3"/>
        <v>7.2</v>
      </c>
    </row>
    <row r="8" spans="1:10">
      <c r="A8" s="22" t="s">
        <v>22</v>
      </c>
      <c r="B8" s="20"/>
      <c r="C8" s="23"/>
      <c r="D8" s="23"/>
      <c r="E8" s="28"/>
      <c r="F8" s="28"/>
      <c r="G8" s="28"/>
      <c r="H8" s="28"/>
      <c r="I8" s="28"/>
      <c r="J8" s="28"/>
    </row>
    <row r="9" spans="1:10" ht="36">
      <c r="A9" s="12" t="s">
        <v>33</v>
      </c>
      <c r="B9" s="13">
        <v>4</v>
      </c>
      <c r="C9" s="15">
        <v>1</v>
      </c>
      <c r="D9" s="15">
        <f t="shared" si="0"/>
        <v>4</v>
      </c>
      <c r="E9" s="25">
        <v>0.6</v>
      </c>
      <c r="F9" s="25">
        <f t="shared" si="1"/>
        <v>2.4</v>
      </c>
      <c r="G9" s="25">
        <v>1</v>
      </c>
      <c r="H9" s="25">
        <f t="shared" si="2"/>
        <v>4</v>
      </c>
      <c r="I9" s="25">
        <v>0.6</v>
      </c>
      <c r="J9" s="25">
        <f t="shared" si="3"/>
        <v>2.4</v>
      </c>
    </row>
    <row r="10" spans="1:10">
      <c r="A10" s="12" t="s">
        <v>44</v>
      </c>
      <c r="B10" s="13">
        <v>2</v>
      </c>
      <c r="C10" s="15">
        <v>1</v>
      </c>
      <c r="D10" s="15">
        <f t="shared" si="0"/>
        <v>2</v>
      </c>
      <c r="E10" s="25">
        <v>0.85</v>
      </c>
      <c r="F10" s="25">
        <f t="shared" si="1"/>
        <v>1.7</v>
      </c>
      <c r="G10" s="25">
        <v>1</v>
      </c>
      <c r="H10" s="25">
        <f t="shared" si="2"/>
        <v>2</v>
      </c>
      <c r="I10" s="25">
        <v>0.85</v>
      </c>
      <c r="J10" s="25">
        <f t="shared" si="3"/>
        <v>1.7</v>
      </c>
    </row>
    <row r="11" spans="1:10" ht="24">
      <c r="A11" s="12" t="s">
        <v>35</v>
      </c>
      <c r="B11" s="13">
        <v>4</v>
      </c>
      <c r="C11" s="15">
        <v>1</v>
      </c>
      <c r="D11" s="15">
        <f t="shared" si="0"/>
        <v>4</v>
      </c>
      <c r="E11" s="25">
        <v>1</v>
      </c>
      <c r="F11" s="25">
        <f t="shared" si="1"/>
        <v>4</v>
      </c>
      <c r="G11" s="25">
        <v>1</v>
      </c>
      <c r="H11" s="25">
        <f t="shared" si="2"/>
        <v>4</v>
      </c>
      <c r="I11" s="25">
        <v>0.85</v>
      </c>
      <c r="J11" s="25">
        <f t="shared" si="3"/>
        <v>3.4</v>
      </c>
    </row>
    <row r="12" spans="1:10" ht="84">
      <c r="A12" s="12" t="s">
        <v>36</v>
      </c>
      <c r="B12" s="13">
        <v>7</v>
      </c>
      <c r="C12" s="15">
        <v>1</v>
      </c>
      <c r="D12" s="15">
        <f t="shared" si="0"/>
        <v>7</v>
      </c>
      <c r="E12" s="25">
        <v>0.75</v>
      </c>
      <c r="F12" s="25">
        <f t="shared" si="1"/>
        <v>5.25</v>
      </c>
      <c r="G12" s="25">
        <v>1</v>
      </c>
      <c r="H12" s="25">
        <f t="shared" si="2"/>
        <v>7</v>
      </c>
      <c r="I12" s="25">
        <v>0.6</v>
      </c>
      <c r="J12" s="25">
        <f t="shared" si="3"/>
        <v>4.2</v>
      </c>
    </row>
    <row r="13" spans="1:10" ht="60">
      <c r="A13" s="12" t="s">
        <v>37</v>
      </c>
      <c r="B13" s="13">
        <v>3</v>
      </c>
      <c r="C13" s="15">
        <v>0.75</v>
      </c>
      <c r="D13" s="15">
        <f t="shared" si="0"/>
        <v>2.25</v>
      </c>
      <c r="E13" s="25">
        <v>0.9</v>
      </c>
      <c r="F13" s="25">
        <f t="shared" si="1"/>
        <v>2.7</v>
      </c>
      <c r="G13" s="25">
        <v>0.75</v>
      </c>
      <c r="H13" s="25">
        <f t="shared" si="2"/>
        <v>2.25</v>
      </c>
      <c r="I13" s="25">
        <v>1</v>
      </c>
      <c r="J13" s="25">
        <f t="shared" si="3"/>
        <v>3</v>
      </c>
    </row>
    <row r="14" spans="1:10">
      <c r="A14" s="20" t="s">
        <v>23</v>
      </c>
      <c r="B14" s="20"/>
      <c r="C14" s="28"/>
      <c r="D14" s="23"/>
      <c r="E14" s="28"/>
      <c r="F14" s="28"/>
      <c r="G14" s="28"/>
      <c r="H14" s="28"/>
      <c r="I14" s="28"/>
      <c r="J14" s="28"/>
    </row>
    <row r="15" spans="1:10" ht="24">
      <c r="A15" s="12" t="s">
        <v>38</v>
      </c>
      <c r="B15" s="13">
        <v>4</v>
      </c>
      <c r="C15" s="25">
        <v>1</v>
      </c>
      <c r="D15" s="15">
        <f t="shared" si="0"/>
        <v>4</v>
      </c>
      <c r="E15" s="25">
        <v>0.85</v>
      </c>
      <c r="F15" s="25">
        <f t="shared" si="1"/>
        <v>3.4</v>
      </c>
      <c r="G15" s="25">
        <v>0.9</v>
      </c>
      <c r="H15" s="25">
        <f t="shared" si="2"/>
        <v>3.6</v>
      </c>
      <c r="I15" s="25">
        <v>0.9</v>
      </c>
      <c r="J15" s="25">
        <f t="shared" si="3"/>
        <v>3.6</v>
      </c>
    </row>
    <row r="16" spans="1:10" ht="24">
      <c r="A16" s="12" t="s">
        <v>39</v>
      </c>
      <c r="B16" s="13">
        <v>4</v>
      </c>
      <c r="C16" s="25">
        <v>0.75</v>
      </c>
      <c r="D16" s="15">
        <f t="shared" si="0"/>
        <v>3</v>
      </c>
      <c r="E16" s="25">
        <v>0.75</v>
      </c>
      <c r="F16" s="25">
        <f t="shared" si="1"/>
        <v>3</v>
      </c>
      <c r="G16" s="25">
        <v>0.75</v>
      </c>
      <c r="H16" s="25">
        <f t="shared" si="2"/>
        <v>3</v>
      </c>
      <c r="I16" s="25">
        <v>0.75</v>
      </c>
      <c r="J16" s="25">
        <f t="shared" si="3"/>
        <v>3</v>
      </c>
    </row>
    <row r="17" spans="1:10" ht="24">
      <c r="A17" s="12" t="s">
        <v>40</v>
      </c>
      <c r="B17" s="13">
        <v>2</v>
      </c>
      <c r="C17" s="25">
        <v>0.75</v>
      </c>
      <c r="D17" s="15">
        <f t="shared" si="0"/>
        <v>1.5</v>
      </c>
      <c r="E17" s="25">
        <v>0.75</v>
      </c>
      <c r="F17" s="25">
        <f t="shared" si="1"/>
        <v>1.5</v>
      </c>
      <c r="G17" s="25">
        <v>0.75</v>
      </c>
      <c r="H17" s="25">
        <f t="shared" si="2"/>
        <v>1.5</v>
      </c>
      <c r="I17" s="25">
        <v>0.75</v>
      </c>
      <c r="J17" s="25">
        <f t="shared" si="3"/>
        <v>1.5</v>
      </c>
    </row>
    <row r="18" spans="1:10">
      <c r="A18" s="12" t="s">
        <v>41</v>
      </c>
      <c r="B18" s="13">
        <v>2</v>
      </c>
      <c r="C18" s="25">
        <v>0.9</v>
      </c>
      <c r="D18" s="15">
        <f t="shared" si="0"/>
        <v>1.8</v>
      </c>
      <c r="E18" s="25">
        <v>0.9</v>
      </c>
      <c r="F18" s="25">
        <f t="shared" si="1"/>
        <v>1.8</v>
      </c>
      <c r="G18" s="25">
        <v>1</v>
      </c>
      <c r="H18" s="25">
        <f t="shared" si="2"/>
        <v>2</v>
      </c>
      <c r="I18" s="25">
        <v>1</v>
      </c>
      <c r="J18" s="25">
        <f t="shared" si="3"/>
        <v>2</v>
      </c>
    </row>
    <row r="19" spans="1:10" ht="24">
      <c r="A19" s="21" t="s">
        <v>27</v>
      </c>
      <c r="B19" s="20"/>
      <c r="C19" s="28"/>
      <c r="D19" s="23"/>
      <c r="E19" s="28"/>
      <c r="F19" s="28"/>
      <c r="G19" s="28"/>
      <c r="H19" s="28"/>
      <c r="I19" s="28"/>
      <c r="J19" s="28"/>
    </row>
    <row r="20" spans="1:10" ht="72">
      <c r="A20" s="18" t="s">
        <v>42</v>
      </c>
      <c r="B20" s="13">
        <v>4</v>
      </c>
      <c r="C20" s="25">
        <v>1</v>
      </c>
      <c r="D20" s="15">
        <f t="shared" si="0"/>
        <v>4</v>
      </c>
      <c r="E20" s="25">
        <v>0.85</v>
      </c>
      <c r="F20" s="25">
        <f t="shared" si="1"/>
        <v>3.4</v>
      </c>
      <c r="G20" s="25">
        <v>1</v>
      </c>
      <c r="H20" s="25">
        <f t="shared" si="2"/>
        <v>4</v>
      </c>
      <c r="I20" s="25">
        <v>0.85</v>
      </c>
      <c r="J20" s="25">
        <f t="shared" si="3"/>
        <v>3.4</v>
      </c>
    </row>
    <row r="21" spans="1:10" ht="120">
      <c r="A21" s="18" t="s">
        <v>43</v>
      </c>
      <c r="B21" s="13">
        <v>3</v>
      </c>
      <c r="C21" s="25">
        <v>0.75</v>
      </c>
      <c r="D21" s="15">
        <f t="shared" si="0"/>
        <v>2.25</v>
      </c>
      <c r="E21" s="25">
        <v>0.75</v>
      </c>
      <c r="F21" s="25">
        <f t="shared" si="1"/>
        <v>2.25</v>
      </c>
      <c r="G21" s="25">
        <v>0.9</v>
      </c>
      <c r="H21" s="25">
        <f t="shared" si="2"/>
        <v>2.7</v>
      </c>
      <c r="I21" s="25">
        <v>1</v>
      </c>
      <c r="J21" s="25">
        <f t="shared" si="3"/>
        <v>3</v>
      </c>
    </row>
    <row r="22" spans="1:10">
      <c r="A22" s="24" t="s">
        <v>24</v>
      </c>
      <c r="B22" s="20"/>
      <c r="C22" s="28"/>
      <c r="D22" s="23"/>
      <c r="E22" s="28"/>
      <c r="F22" s="28"/>
      <c r="G22" s="28"/>
      <c r="H22" s="28"/>
      <c r="I22" s="28"/>
      <c r="J22" s="28"/>
    </row>
    <row r="23" spans="1:10" ht="102" customHeight="1">
      <c r="A23" s="18" t="s">
        <v>28</v>
      </c>
      <c r="B23" s="13">
        <v>6</v>
      </c>
      <c r="C23" s="25">
        <v>1</v>
      </c>
      <c r="D23" s="15">
        <f t="shared" si="0"/>
        <v>6</v>
      </c>
      <c r="E23" s="25">
        <v>0.6</v>
      </c>
      <c r="F23" s="25">
        <f t="shared" si="1"/>
        <v>3.5999999999999996</v>
      </c>
      <c r="G23" s="25">
        <v>0.85</v>
      </c>
      <c r="H23" s="25">
        <f t="shared" si="2"/>
        <v>5.0999999999999996</v>
      </c>
      <c r="I23" s="25">
        <v>0.5</v>
      </c>
      <c r="J23" s="25">
        <f t="shared" si="3"/>
        <v>3</v>
      </c>
    </row>
    <row r="24" spans="1:10">
      <c r="A24" s="38"/>
      <c r="B24" s="38"/>
      <c r="C24" s="38"/>
      <c r="D24" s="38">
        <f>SUM(D5:D23)</f>
        <v>66.8</v>
      </c>
      <c r="E24" s="30"/>
      <c r="F24" s="30">
        <f>SUM(F5:F23)</f>
        <v>55.55</v>
      </c>
      <c r="G24" s="30"/>
      <c r="H24" s="30">
        <f>SUM(H5:H23)</f>
        <v>66.150000000000006</v>
      </c>
      <c r="I24" s="30"/>
      <c r="J24" s="30">
        <f>SUM(J5:J23)</f>
        <v>55.15</v>
      </c>
    </row>
    <row r="25" spans="1:10">
      <c r="A25" s="44"/>
      <c r="B25" s="45"/>
      <c r="C25" s="45"/>
      <c r="D25" s="45">
        <v>70</v>
      </c>
      <c r="E25" s="47"/>
      <c r="F25" s="48">
        <f>(F24/D24)*70</f>
        <v>58.211077844311376</v>
      </c>
      <c r="G25" s="47"/>
      <c r="H25" s="48">
        <f>(H24/D24)*70</f>
        <v>69.318862275449106</v>
      </c>
      <c r="I25" s="47"/>
      <c r="J25" s="48">
        <f>(J24/D24)*70</f>
        <v>57.791916167664667</v>
      </c>
    </row>
    <row r="26" spans="1:10">
      <c r="A26" s="9"/>
      <c r="B26" s="9"/>
      <c r="C26" s="9"/>
      <c r="D26" s="9"/>
    </row>
    <row r="27" spans="1:10">
      <c r="A27" s="10"/>
      <c r="B27" s="9"/>
      <c r="C27" s="9"/>
      <c r="D27" s="9"/>
    </row>
    <row r="29" spans="1:10">
      <c r="F29" s="49"/>
    </row>
  </sheetData>
  <mergeCells count="7">
    <mergeCell ref="A1:J1"/>
    <mergeCell ref="A2:B2"/>
    <mergeCell ref="C2:J2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workbookViewId="0">
      <selection sqref="A1:F24"/>
    </sheetView>
  </sheetViews>
  <sheetFormatPr defaultRowHeight="15"/>
  <cols>
    <col min="1" max="1" width="38.85546875" style="9" customWidth="1"/>
    <col min="2" max="2" width="22.42578125" style="3" customWidth="1"/>
    <col min="3" max="4" width="14.28515625" style="3" customWidth="1"/>
    <col min="5" max="5" width="14.140625" style="3" customWidth="1"/>
    <col min="6" max="6" width="13.42578125" style="3" customWidth="1"/>
  </cols>
  <sheetData>
    <row r="1" spans="1:6" ht="23.25">
      <c r="A1" s="80" t="s">
        <v>8</v>
      </c>
      <c r="B1" s="81"/>
      <c r="C1" s="81"/>
      <c r="D1" s="81"/>
      <c r="E1" s="81"/>
      <c r="F1" s="81"/>
    </row>
    <row r="2" spans="1:6">
      <c r="A2" s="87" t="s">
        <v>60</v>
      </c>
      <c r="B2" s="87"/>
      <c r="C2" s="87" t="s">
        <v>26</v>
      </c>
      <c r="D2" s="87"/>
      <c r="E2" s="87"/>
      <c r="F2" s="87"/>
    </row>
    <row r="3" spans="1:6" ht="21.75" customHeight="1">
      <c r="A3" s="14" t="s">
        <v>19</v>
      </c>
      <c r="B3" s="14" t="s">
        <v>20</v>
      </c>
      <c r="C3" s="86" t="s">
        <v>14</v>
      </c>
      <c r="D3" s="86"/>
      <c r="E3" s="86" t="s">
        <v>17</v>
      </c>
      <c r="F3" s="86"/>
    </row>
    <row r="4" spans="1:6">
      <c r="A4" s="14" t="s">
        <v>21</v>
      </c>
      <c r="B4" s="14"/>
      <c r="C4" s="5" t="s">
        <v>29</v>
      </c>
      <c r="D4" s="5" t="s">
        <v>30</v>
      </c>
      <c r="E4" s="5" t="s">
        <v>29</v>
      </c>
      <c r="F4" s="5" t="s">
        <v>30</v>
      </c>
    </row>
    <row r="5" spans="1:6">
      <c r="A5" s="13" t="s">
        <v>45</v>
      </c>
      <c r="B5" s="25">
        <v>7</v>
      </c>
      <c r="C5" s="15">
        <v>0.75</v>
      </c>
      <c r="D5" s="6">
        <f>B5*C5</f>
        <v>5.25</v>
      </c>
      <c r="E5" s="25">
        <v>1</v>
      </c>
      <c r="F5" s="29">
        <f>B5*E5</f>
        <v>7</v>
      </c>
    </row>
    <row r="6" spans="1:6" ht="24">
      <c r="A6" s="13" t="s">
        <v>46</v>
      </c>
      <c r="B6" s="25">
        <v>10</v>
      </c>
      <c r="C6" s="15">
        <v>0.85</v>
      </c>
      <c r="D6" s="6">
        <f t="shared" ref="D6:D22" si="0">B6*C6</f>
        <v>8.5</v>
      </c>
      <c r="E6" s="25">
        <v>0.85</v>
      </c>
      <c r="F6" s="29">
        <f t="shared" ref="F6:F22" si="1">B6*E6</f>
        <v>8.5</v>
      </c>
    </row>
    <row r="7" spans="1:6" ht="36">
      <c r="A7" s="13" t="s">
        <v>47</v>
      </c>
      <c r="B7" s="25">
        <v>8</v>
      </c>
      <c r="C7" s="15">
        <v>1</v>
      </c>
      <c r="D7" s="6">
        <f t="shared" si="0"/>
        <v>8</v>
      </c>
      <c r="E7" s="25">
        <v>0.85</v>
      </c>
      <c r="F7" s="29">
        <f t="shared" si="1"/>
        <v>6.8</v>
      </c>
    </row>
    <row r="8" spans="1:6">
      <c r="A8" s="22" t="s">
        <v>48</v>
      </c>
      <c r="B8" s="28"/>
      <c r="C8" s="23"/>
      <c r="D8" s="38"/>
      <c r="E8" s="28"/>
      <c r="F8" s="30"/>
    </row>
    <row r="9" spans="1:6" ht="24">
      <c r="A9" s="13" t="s">
        <v>49</v>
      </c>
      <c r="B9" s="25">
        <v>4</v>
      </c>
      <c r="C9" s="15">
        <v>1</v>
      </c>
      <c r="D9" s="6">
        <f t="shared" si="0"/>
        <v>4</v>
      </c>
      <c r="E9" s="25">
        <v>0.75</v>
      </c>
      <c r="F9" s="29">
        <f t="shared" si="1"/>
        <v>3</v>
      </c>
    </row>
    <row r="10" spans="1:6" ht="24">
      <c r="A10" s="12" t="s">
        <v>50</v>
      </c>
      <c r="B10" s="25">
        <v>4</v>
      </c>
      <c r="C10" s="25">
        <v>0.6</v>
      </c>
      <c r="D10" s="6">
        <f t="shared" si="0"/>
        <v>2.4</v>
      </c>
      <c r="E10" s="25">
        <v>1</v>
      </c>
      <c r="F10" s="29">
        <f t="shared" si="1"/>
        <v>4</v>
      </c>
    </row>
    <row r="11" spans="1:6" ht="72">
      <c r="A11" s="12" t="s">
        <v>51</v>
      </c>
      <c r="B11" s="25">
        <v>8</v>
      </c>
      <c r="C11" s="25">
        <v>0.75</v>
      </c>
      <c r="D11" s="6">
        <f t="shared" si="0"/>
        <v>6</v>
      </c>
      <c r="E11" s="25">
        <v>0.75</v>
      </c>
      <c r="F11" s="29">
        <f t="shared" si="1"/>
        <v>6</v>
      </c>
    </row>
    <row r="12" spans="1:6" ht="36">
      <c r="A12" s="12" t="s">
        <v>52</v>
      </c>
      <c r="B12" s="25">
        <v>4</v>
      </c>
      <c r="C12" s="25">
        <v>0.9</v>
      </c>
      <c r="D12" s="6">
        <f t="shared" si="0"/>
        <v>3.6</v>
      </c>
      <c r="E12" s="25">
        <v>1</v>
      </c>
      <c r="F12" s="29">
        <f t="shared" si="1"/>
        <v>4</v>
      </c>
    </row>
    <row r="13" spans="1:6">
      <c r="A13" s="22" t="s">
        <v>23</v>
      </c>
      <c r="B13" s="28"/>
      <c r="C13" s="28"/>
      <c r="D13" s="38"/>
      <c r="E13" s="28"/>
      <c r="F13" s="30"/>
    </row>
    <row r="14" spans="1:6">
      <c r="A14" s="12" t="s">
        <v>53</v>
      </c>
      <c r="B14" s="25">
        <v>4</v>
      </c>
      <c r="C14" s="25">
        <v>1</v>
      </c>
      <c r="D14" s="6">
        <f t="shared" si="0"/>
        <v>4</v>
      </c>
      <c r="E14" s="25">
        <v>0.9</v>
      </c>
      <c r="F14" s="29">
        <f t="shared" si="1"/>
        <v>3.6</v>
      </c>
    </row>
    <row r="15" spans="1:6" ht="24">
      <c r="A15" s="12" t="s">
        <v>39</v>
      </c>
      <c r="B15" s="25">
        <v>4</v>
      </c>
      <c r="C15" s="40">
        <v>0.75</v>
      </c>
      <c r="D15" s="6">
        <f t="shared" si="0"/>
        <v>3</v>
      </c>
      <c r="E15" s="40">
        <v>0.75</v>
      </c>
      <c r="F15" s="29">
        <f t="shared" si="1"/>
        <v>3</v>
      </c>
    </row>
    <row r="16" spans="1:6">
      <c r="A16" s="12" t="s">
        <v>40</v>
      </c>
      <c r="B16" s="25">
        <v>2</v>
      </c>
      <c r="C16" s="25">
        <v>0.75</v>
      </c>
      <c r="D16" s="6">
        <f t="shared" si="0"/>
        <v>1.5</v>
      </c>
      <c r="E16" s="25">
        <v>0.75</v>
      </c>
      <c r="F16" s="29">
        <f t="shared" si="1"/>
        <v>1.5</v>
      </c>
    </row>
    <row r="17" spans="1:6">
      <c r="A17" s="13" t="s">
        <v>54</v>
      </c>
      <c r="B17" s="25">
        <v>2</v>
      </c>
      <c r="C17" s="25">
        <v>0.9</v>
      </c>
      <c r="D17" s="6">
        <f t="shared" si="0"/>
        <v>1.8</v>
      </c>
      <c r="E17" s="25">
        <v>1</v>
      </c>
      <c r="F17" s="29">
        <f t="shared" si="1"/>
        <v>2</v>
      </c>
    </row>
    <row r="18" spans="1:6">
      <c r="A18" s="24" t="s">
        <v>58</v>
      </c>
      <c r="B18" s="30"/>
      <c r="C18" s="28"/>
      <c r="D18" s="38"/>
      <c r="E18" s="28"/>
      <c r="F18" s="30"/>
    </row>
    <row r="19" spans="1:6" ht="48">
      <c r="A19" s="12" t="s">
        <v>55</v>
      </c>
      <c r="B19" s="25">
        <v>4</v>
      </c>
      <c r="C19" s="25">
        <v>1</v>
      </c>
      <c r="D19" s="6">
        <f t="shared" si="0"/>
        <v>4</v>
      </c>
      <c r="E19" s="25">
        <v>0.9</v>
      </c>
      <c r="F19" s="29">
        <f t="shared" si="1"/>
        <v>3.6</v>
      </c>
    </row>
    <row r="20" spans="1:6" ht="72">
      <c r="A20" s="18" t="s">
        <v>56</v>
      </c>
      <c r="B20" s="26">
        <v>3</v>
      </c>
      <c r="C20" s="27">
        <v>0.75</v>
      </c>
      <c r="D20" s="6">
        <f t="shared" si="0"/>
        <v>2.25</v>
      </c>
      <c r="E20" s="26">
        <v>1</v>
      </c>
      <c r="F20" s="29">
        <f t="shared" si="1"/>
        <v>3</v>
      </c>
    </row>
    <row r="21" spans="1:6">
      <c r="A21" s="24" t="s">
        <v>24</v>
      </c>
      <c r="B21" s="31"/>
      <c r="C21" s="32"/>
      <c r="D21" s="38"/>
      <c r="E21" s="31"/>
      <c r="F21" s="30"/>
    </row>
    <row r="22" spans="1:6" ht="72">
      <c r="A22" s="18" t="s">
        <v>57</v>
      </c>
      <c r="B22" s="26">
        <v>6</v>
      </c>
      <c r="C22" s="27">
        <v>1</v>
      </c>
      <c r="D22" s="6">
        <f t="shared" si="0"/>
        <v>6</v>
      </c>
      <c r="E22" s="26">
        <v>0.5</v>
      </c>
      <c r="F22" s="29">
        <f t="shared" si="1"/>
        <v>3</v>
      </c>
    </row>
    <row r="23" spans="1:6">
      <c r="A23" s="22"/>
      <c r="B23" s="38"/>
      <c r="C23" s="38"/>
      <c r="D23" s="38">
        <f>SUM(D5:D22)</f>
        <v>60.3</v>
      </c>
      <c r="E23" s="30"/>
      <c r="F23" s="30">
        <f>SUM(F5:F22)</f>
        <v>59</v>
      </c>
    </row>
    <row r="24" spans="1:6">
      <c r="A24" s="52"/>
      <c r="B24" s="50"/>
      <c r="C24" s="50"/>
      <c r="D24" s="50">
        <v>70</v>
      </c>
      <c r="E24" s="50"/>
      <c r="F24" s="51">
        <f>(F23/D23)*70</f>
        <v>68.490878938640137</v>
      </c>
    </row>
  </sheetData>
  <mergeCells count="5">
    <mergeCell ref="A1:F1"/>
    <mergeCell ref="A2:B2"/>
    <mergeCell ref="C2:F2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Riepilogo</vt:lpstr>
      <vt:lpstr>lOTTO 1</vt:lpstr>
      <vt:lpstr>LOTTO 2</vt:lpstr>
      <vt:lpstr>LOTTO 3</vt:lpstr>
      <vt:lpstr>'LOTTO 2'!Area_stampa</vt:lpstr>
      <vt:lpstr>'LOTTO 3'!Area_stampa</vt:lpstr>
      <vt:lpstr>Riepilogo!Area_stampa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Petrella</dc:creator>
  <cp:lastModifiedBy>tiziana.petrella</cp:lastModifiedBy>
  <cp:lastPrinted>2016-08-25T10:23:15Z</cp:lastPrinted>
  <dcterms:created xsi:type="dcterms:W3CDTF">2015-06-17T18:10:35Z</dcterms:created>
  <dcterms:modified xsi:type="dcterms:W3CDTF">2016-09-27T07:58:27Z</dcterms:modified>
</cp:coreProperties>
</file>